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4510" windowHeight="11685"/>
  </bookViews>
  <sheets>
    <sheet name="Savings - Time" sheetId="1" r:id="rId1"/>
  </sheets>
  <calcPr calcId="145621"/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29" i="1"/>
  <c r="C30" i="1"/>
  <c r="C23" i="1"/>
  <c r="B18" i="1" l="1"/>
  <c r="B31" i="1"/>
  <c r="B32" i="1" s="1"/>
  <c r="C31" i="1" l="1"/>
  <c r="C32" i="1" s="1"/>
  <c r="C17" i="1"/>
  <c r="C16" i="1"/>
  <c r="C15" i="1"/>
  <c r="C14" i="1"/>
  <c r="F8" i="1"/>
  <c r="G8" i="1" s="1"/>
  <c r="D8" i="1"/>
  <c r="F7" i="1"/>
  <c r="D7" i="1"/>
  <c r="F6" i="1"/>
  <c r="D6" i="1"/>
  <c r="F5" i="1"/>
  <c r="G5" i="1" s="1"/>
  <c r="D5" i="1"/>
  <c r="H5" i="1" s="1"/>
  <c r="I3" i="1"/>
  <c r="G6" i="1" l="1"/>
  <c r="H6" i="1" s="1"/>
  <c r="I6" i="1" s="1"/>
  <c r="D15" i="1" s="1"/>
  <c r="E15" i="1" s="1"/>
  <c r="G7" i="1"/>
  <c r="H7" i="1" s="1"/>
  <c r="I7" i="1" s="1"/>
  <c r="D16" i="1" s="1"/>
  <c r="E16" i="1" s="1"/>
  <c r="I5" i="1"/>
  <c r="D14" i="1" s="1"/>
  <c r="E14" i="1" s="1"/>
  <c r="H8" i="1"/>
  <c r="I8" i="1" s="1"/>
  <c r="D17" i="1" s="1"/>
  <c r="E17" i="1" s="1"/>
  <c r="C18" i="1"/>
  <c r="E18" i="1" l="1"/>
</calcChain>
</file>

<file path=xl/sharedStrings.xml><?xml version="1.0" encoding="utf-8"?>
<sst xmlns="http://schemas.openxmlformats.org/spreadsheetml/2006/main" count="43" uniqueCount="38">
  <si>
    <t>Sonus 2012Q1 data</t>
  </si>
  <si>
    <t>Time saved / day (in hours):</t>
  </si>
  <si>
    <t>Weeks worked / year</t>
  </si>
  <si>
    <t>Annual Hours Saved:</t>
  </si>
  <si>
    <t>Salary Distribution</t>
  </si>
  <si>
    <t>Base Salary</t>
  </si>
  <si>
    <t>Hours worked per year</t>
  </si>
  <si>
    <t>Hourly Rate</t>
  </si>
  <si>
    <t>Annual Savings</t>
  </si>
  <si>
    <t>Under $50k</t>
  </si>
  <si>
    <t>$50k to 90k</t>
  </si>
  <si>
    <t>$90k to $120k</t>
  </si>
  <si>
    <t>Over $120k</t>
  </si>
  <si>
    <t>Company Size</t>
  </si>
  <si>
    <t>KW workers</t>
  </si>
  <si>
    <t>% of workforce who are knowledge workers</t>
  </si>
  <si>
    <t>Overhead Hours:</t>
  </si>
  <si>
    <t>Gross Compensation</t>
  </si>
  <si>
    <t>Hours worked per week</t>
  </si>
  <si>
    <t>Total Hours Paid</t>
  </si>
  <si>
    <t>Annual Savings per employee</t>
  </si>
  <si>
    <t>Hours / Day</t>
  </si>
  <si>
    <t>Minutes  / Day</t>
  </si>
  <si>
    <t>Provide customer service and support</t>
  </si>
  <si>
    <t>Access the company directory/calendaring</t>
  </si>
  <si>
    <t>Provide access to customer information</t>
  </si>
  <si>
    <t>Conduct real-time collaboration</t>
  </si>
  <si>
    <t>Retrieve presence information (contacts’ dynamic availability and location information)</t>
  </si>
  <si>
    <t>Use your custom applications</t>
  </si>
  <si>
    <t>Receive streamed content</t>
  </si>
  <si>
    <t>Utilize one-number "follow me" phone numbers</t>
  </si>
  <si>
    <t>Potential Time Recovered</t>
  </si>
  <si>
    <t>Task</t>
  </si>
  <si>
    <t>Total:</t>
  </si>
  <si>
    <t>Salary Range</t>
  </si>
  <si>
    <t>% of KWs in this range</t>
  </si>
  <si>
    <t>Minutes Spent per day</t>
  </si>
  <si>
    <t>Estimated % of time saved: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</si>
</sst>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</numFmts>
  <fonts count="6" x14ac:knownFonts="1">
    <font>
      <sz val="10"/>
      <name val="Microsoft Sans Serif"/>
      <family val="2"/>
    </font>
    <font>
      <sz val="10"/>
      <name val="Microsoft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3" applyFill="1"/>
    <xf numFmtId="0" fontId="2" fillId="0" borderId="0" xfId="0" applyFont="1" applyBorder="1" applyAlignment="1">
      <alignment vertical="center" wrapText="1"/>
    </xf>
    <xf numFmtId="10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1" fillId="0" borderId="0" xfId="3" applyFill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0" fontId="4" fillId="0" borderId="3" xfId="3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horizontal="right" wrapText="1"/>
    </xf>
    <xf numFmtId="0" fontId="5" fillId="0" borderId="5" xfId="3" applyFont="1" applyFill="1" applyBorder="1" applyAlignment="1">
      <alignment wrapText="1"/>
    </xf>
    <xf numFmtId="9" fontId="4" fillId="0" borderId="5" xfId="2" applyFont="1" applyFill="1" applyBorder="1" applyAlignment="1">
      <alignment horizontal="right"/>
    </xf>
    <xf numFmtId="43" fontId="5" fillId="0" borderId="5" xfId="0" applyNumberFormat="1" applyFont="1" applyFill="1" applyBorder="1"/>
    <xf numFmtId="1" fontId="4" fillId="0" borderId="5" xfId="0" applyNumberFormat="1" applyFont="1" applyFill="1" applyBorder="1"/>
    <xf numFmtId="1" fontId="4" fillId="0" borderId="5" xfId="3" applyNumberFormat="1" applyFont="1" applyFill="1" applyBorder="1"/>
    <xf numFmtId="9" fontId="4" fillId="0" borderId="8" xfId="2" applyFont="1" applyFill="1" applyBorder="1" applyAlignment="1">
      <alignment horizontal="right"/>
    </xf>
    <xf numFmtId="43" fontId="5" fillId="0" borderId="8" xfId="0" applyNumberFormat="1" applyFont="1" applyFill="1" applyBorder="1"/>
    <xf numFmtId="0" fontId="4" fillId="0" borderId="8" xfId="3" applyFont="1" applyFill="1" applyBorder="1"/>
    <xf numFmtId="0" fontId="5" fillId="0" borderId="7" xfId="0" applyFont="1" applyFill="1" applyBorder="1" applyAlignment="1">
      <alignment wrapText="1"/>
    </xf>
    <xf numFmtId="0" fontId="4" fillId="0" borderId="0" xfId="3" applyFont="1" applyFill="1" applyAlignment="1">
      <alignment wrapText="1"/>
    </xf>
    <xf numFmtId="0" fontId="4" fillId="0" borderId="0" xfId="0" applyFont="1" applyFill="1" applyBorder="1"/>
    <xf numFmtId="0" fontId="4" fillId="0" borderId="0" xfId="3" applyFont="1" applyFill="1"/>
    <xf numFmtId="0" fontId="4" fillId="0" borderId="0" xfId="0" applyFont="1" applyFill="1"/>
    <xf numFmtId="0" fontId="4" fillId="0" borderId="0" xfId="3" applyFont="1" applyFill="1" applyBorder="1"/>
    <xf numFmtId="0" fontId="4" fillId="0" borderId="0" xfId="0" applyFont="1" applyFill="1" applyBorder="1" applyAlignment="1">
      <alignment wrapText="1"/>
    </xf>
    <xf numFmtId="43" fontId="4" fillId="0" borderId="0" xfId="3" applyNumberFormat="1" applyFont="1" applyFill="1" applyBorder="1"/>
    <xf numFmtId="164" fontId="4" fillId="0" borderId="5" xfId="1" applyNumberFormat="1" applyFont="1" applyFill="1" applyBorder="1"/>
    <xf numFmtId="0" fontId="4" fillId="2" borderId="2" xfId="3" applyFont="1" applyFill="1" applyBorder="1" applyAlignment="1">
      <alignment wrapText="1"/>
    </xf>
    <xf numFmtId="0" fontId="5" fillId="3" borderId="6" xfId="3" applyFont="1" applyFill="1" applyBorder="1" applyAlignment="1">
      <alignment horizontal="right" wrapText="1"/>
    </xf>
    <xf numFmtId="0" fontId="5" fillId="0" borderId="1" xfId="0" applyFont="1" applyFill="1" applyBorder="1" applyAlignment="1">
      <alignment wrapText="1"/>
    </xf>
    <xf numFmtId="0" fontId="5" fillId="0" borderId="2" xfId="3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164" fontId="4" fillId="0" borderId="6" xfId="1" applyNumberFormat="1" applyFont="1" applyFill="1" applyBorder="1"/>
    <xf numFmtId="1" fontId="4" fillId="0" borderId="8" xfId="3" applyNumberFormat="1" applyFont="1" applyFill="1" applyBorder="1"/>
    <xf numFmtId="164" fontId="4" fillId="0" borderId="9" xfId="1" applyNumberFormat="1" applyFont="1" applyFill="1" applyBorder="1"/>
    <xf numFmtId="0" fontId="5" fillId="0" borderId="5" xfId="3" applyFont="1" applyFill="1" applyBorder="1" applyAlignment="1">
      <alignment horizontal="right" wrapText="1"/>
    </xf>
    <xf numFmtId="1" fontId="4" fillId="0" borderId="8" xfId="0" applyNumberFormat="1" applyFont="1" applyFill="1" applyBorder="1"/>
    <xf numFmtId="164" fontId="5" fillId="0" borderId="5" xfId="0" applyNumberFormat="1" applyFont="1" applyFill="1" applyBorder="1"/>
    <xf numFmtId="164" fontId="4" fillId="0" borderId="8" xfId="1" applyNumberFormat="1" applyFont="1" applyFill="1" applyBorder="1"/>
    <xf numFmtId="164" fontId="5" fillId="0" borderId="8" xfId="0" applyNumberFormat="1" applyFont="1" applyFill="1" applyBorder="1"/>
    <xf numFmtId="165" fontId="5" fillId="0" borderId="5" xfId="3" applyNumberFormat="1" applyFont="1" applyFill="1" applyBorder="1"/>
    <xf numFmtId="0" fontId="5" fillId="0" borderId="5" xfId="3" applyFont="1" applyFill="1" applyBorder="1"/>
    <xf numFmtId="1" fontId="5" fillId="0" borderId="5" xfId="3" applyNumberFormat="1" applyFont="1" applyFill="1" applyBorder="1"/>
    <xf numFmtId="1" fontId="4" fillId="0" borderId="5" xfId="3" applyNumberFormat="1" applyFont="1" applyBorder="1"/>
    <xf numFmtId="0" fontId="4" fillId="4" borderId="5" xfId="3" applyFont="1" applyFill="1" applyBorder="1" applyAlignment="1">
      <alignment wrapText="1"/>
    </xf>
    <xf numFmtId="0" fontId="5" fillId="0" borderId="1" xfId="3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7" xfId="3" applyFont="1" applyFill="1" applyBorder="1" applyAlignment="1">
      <alignment horizontal="left" wrapText="1"/>
    </xf>
    <xf numFmtId="0" fontId="4" fillId="0" borderId="0" xfId="3" applyFont="1" applyFill="1" applyBorder="1" applyAlignment="1">
      <alignment wrapText="1"/>
    </xf>
    <xf numFmtId="164" fontId="4" fillId="2" borderId="2" xfId="1" applyNumberFormat="1" applyFont="1" applyFill="1" applyBorder="1" applyAlignment="1">
      <alignment wrapText="1"/>
    </xf>
    <xf numFmtId="9" fontId="4" fillId="0" borderId="8" xfId="3" applyNumberFormat="1" applyFont="1" applyFill="1" applyBorder="1"/>
    <xf numFmtId="0" fontId="5" fillId="0" borderId="11" xfId="3" applyFont="1" applyFill="1" applyBorder="1" applyAlignment="1">
      <alignment horizontal="left" wrapText="1"/>
    </xf>
    <xf numFmtId="9" fontId="4" fillId="2" borderId="12" xfId="2" applyFont="1" applyFill="1" applyBorder="1"/>
    <xf numFmtId="0" fontId="4" fillId="0" borderId="12" xfId="3" applyFont="1" applyFill="1" applyBorder="1"/>
    <xf numFmtId="0" fontId="4" fillId="0" borderId="12" xfId="3" applyFont="1" applyFill="1" applyBorder="1" applyAlignment="1">
      <alignment wrapText="1"/>
    </xf>
    <xf numFmtId="0" fontId="4" fillId="0" borderId="13" xfId="3" applyFont="1" applyFill="1" applyBorder="1" applyAlignment="1">
      <alignment wrapText="1"/>
    </xf>
    <xf numFmtId="166" fontId="4" fillId="3" borderId="5" xfId="9" applyNumberFormat="1" applyFont="1" applyFill="1" applyBorder="1"/>
    <xf numFmtId="9" fontId="5" fillId="0" borderId="2" xfId="2" applyFont="1" applyFill="1" applyBorder="1" applyAlignment="1">
      <alignment horizontal="right" wrapText="1"/>
    </xf>
    <xf numFmtId="0" fontId="5" fillId="0" borderId="2" xfId="3" applyFont="1" applyFill="1" applyBorder="1" applyAlignment="1">
      <alignment horizontal="right" wrapText="1"/>
    </xf>
    <xf numFmtId="0" fontId="4" fillId="3" borderId="2" xfId="3" applyFont="1" applyFill="1" applyBorder="1" applyAlignment="1">
      <alignment wrapText="1"/>
    </xf>
    <xf numFmtId="166" fontId="4" fillId="3" borderId="6" xfId="9" applyNumberFormat="1" applyFont="1" applyFill="1" applyBorder="1"/>
    <xf numFmtId="166" fontId="4" fillId="3" borderId="9" xfId="9" applyNumberFormat="1" applyFont="1" applyFill="1" applyBorder="1"/>
    <xf numFmtId="0" fontId="5" fillId="0" borderId="0" xfId="3" applyFont="1" applyFill="1" applyBorder="1" applyAlignment="1">
      <alignment horizontal="left" wrapText="1"/>
    </xf>
    <xf numFmtId="9" fontId="4" fillId="0" borderId="0" xfId="3" applyNumberFormat="1" applyFont="1" applyFill="1" applyBorder="1"/>
    <xf numFmtId="1" fontId="4" fillId="0" borderId="0" xfId="3" applyNumberFormat="1" applyFont="1" applyFill="1" applyBorder="1"/>
    <xf numFmtId="164" fontId="4" fillId="0" borderId="0" xfId="1" applyNumberFormat="1" applyFont="1" applyFill="1" applyBorder="1"/>
    <xf numFmtId="0" fontId="0" fillId="0" borderId="0" xfId="3" applyFont="1" applyFill="1" applyAlignment="1">
      <alignment wrapText="1"/>
    </xf>
    <xf numFmtId="0" fontId="1" fillId="2" borderId="0" xfId="3" applyFill="1"/>
  </cellXfs>
  <cellStyles count="10">
    <cellStyle name="Comma" xfId="1" builtinId="3"/>
    <cellStyle name="Comma 2" xfId="4"/>
    <cellStyle name="Currency" xfId="9" builtinId="4"/>
    <cellStyle name="Currency 2" xfId="5"/>
    <cellStyle name="Normal" xfId="0" builtinId="0"/>
    <cellStyle name="Normal 2" xfId="6"/>
    <cellStyle name="Normal 3" xfId="7"/>
    <cellStyle name="Normal 4" xfId="3"/>
    <cellStyle name="Percent" xfId="2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2"/>
  <sheetViews>
    <sheetView tabSelected="1" workbookViewId="0">
      <selection activeCell="D29" sqref="D29"/>
    </sheetView>
  </sheetViews>
  <sheetFormatPr defaultRowHeight="15" customHeight="1" x14ac:dyDescent="0.2"/>
  <cols>
    <col min="1" max="1" width="41.5703125" style="5" bestFit="1" customWidth="1"/>
    <col min="2" max="2" width="12" style="1" customWidth="1"/>
    <col min="3" max="3" width="11.28515625" style="1" customWidth="1"/>
    <col min="4" max="4" width="14.28515625" style="1" customWidth="1"/>
    <col min="5" max="5" width="11.28515625" style="1" bestFit="1" customWidth="1"/>
    <col min="6" max="6" width="10.28515625" style="1" customWidth="1"/>
    <col min="7" max="7" width="10" style="1" bestFit="1" customWidth="1"/>
    <col min="8" max="8" width="7.7109375" style="1" customWidth="1"/>
    <col min="9" max="9" width="10.140625" style="1" customWidth="1"/>
    <col min="10" max="10" width="9.140625" style="1"/>
    <col min="11" max="11" width="42.7109375" style="1" customWidth="1"/>
    <col min="12" max="12" width="9.140625" style="1"/>
    <col min="13" max="13" width="11.42578125" style="1" customWidth="1"/>
    <col min="14" max="14" width="9.42578125" style="1" customWidth="1"/>
    <col min="15" max="15" width="11.28515625" style="1" bestFit="1" customWidth="1"/>
    <col min="16" max="16384" width="9.140625" style="1"/>
  </cols>
  <sheetData>
    <row r="1" spans="1:10" ht="15" customHeight="1" x14ac:dyDescent="0.2">
      <c r="A1" s="20"/>
      <c r="B1" s="21"/>
      <c r="C1" s="21"/>
      <c r="D1" s="21"/>
      <c r="E1" s="22"/>
      <c r="F1" s="21"/>
      <c r="G1" s="23"/>
      <c r="H1" s="24"/>
      <c r="I1" s="24"/>
      <c r="J1" s="24"/>
    </row>
    <row r="2" spans="1:10" ht="15" customHeight="1" thickBot="1" x14ac:dyDescent="0.25">
      <c r="A2" s="25"/>
      <c r="B2" s="21"/>
      <c r="C2" s="21"/>
      <c r="D2" s="21"/>
      <c r="E2" s="21"/>
      <c r="F2" s="21"/>
      <c r="G2" s="23"/>
      <c r="H2" s="2"/>
      <c r="I2" s="3"/>
      <c r="J2" s="4"/>
    </row>
    <row r="3" spans="1:10" ht="51.75" customHeight="1" x14ac:dyDescent="0.2">
      <c r="A3" s="30" t="s">
        <v>1</v>
      </c>
      <c r="B3" s="6">
        <v>0.5</v>
      </c>
      <c r="C3" s="31" t="s">
        <v>2</v>
      </c>
      <c r="D3" s="6">
        <v>48</v>
      </c>
      <c r="E3" s="32" t="s">
        <v>0</v>
      </c>
      <c r="F3" s="31" t="s">
        <v>16</v>
      </c>
      <c r="G3" s="28">
        <v>160</v>
      </c>
      <c r="H3" s="33" t="s">
        <v>3</v>
      </c>
      <c r="I3" s="8">
        <f>B3*5*D3</f>
        <v>120</v>
      </c>
      <c r="J3" s="20"/>
    </row>
    <row r="4" spans="1:10" s="5" customFormat="1" ht="51" x14ac:dyDescent="0.2">
      <c r="A4" s="9"/>
      <c r="B4" s="10" t="s">
        <v>4</v>
      </c>
      <c r="C4" s="10" t="s">
        <v>5</v>
      </c>
      <c r="D4" s="10" t="s">
        <v>17</v>
      </c>
      <c r="E4" s="37" t="s">
        <v>18</v>
      </c>
      <c r="F4" s="37" t="s">
        <v>6</v>
      </c>
      <c r="G4" s="10" t="s">
        <v>19</v>
      </c>
      <c r="H4" s="10" t="s">
        <v>7</v>
      </c>
      <c r="I4" s="29" t="s">
        <v>20</v>
      </c>
      <c r="J4" s="20"/>
    </row>
    <row r="5" spans="1:10" ht="15" customHeight="1" x14ac:dyDescent="0.2">
      <c r="A5" s="9" t="s">
        <v>9</v>
      </c>
      <c r="B5" s="12">
        <v>0.2263</v>
      </c>
      <c r="C5" s="27">
        <v>35000</v>
      </c>
      <c r="D5" s="39">
        <f>C5*1.3</f>
        <v>45500</v>
      </c>
      <c r="E5" s="14">
        <v>42.063829787234042</v>
      </c>
      <c r="F5" s="15">
        <f>E5*$D$3</f>
        <v>2019.063829787234</v>
      </c>
      <c r="G5" s="14">
        <f>F5+$G$3</f>
        <v>2179.0638297872338</v>
      </c>
      <c r="H5" s="13">
        <f>D5/G5</f>
        <v>20.880526480237464</v>
      </c>
      <c r="I5" s="62">
        <f>H5*$I$3</f>
        <v>2505.6631776284958</v>
      </c>
      <c r="J5" s="22"/>
    </row>
    <row r="6" spans="1:10" ht="15" customHeight="1" x14ac:dyDescent="0.2">
      <c r="A6" s="9" t="s">
        <v>10</v>
      </c>
      <c r="B6" s="12">
        <v>0.36820000000000003</v>
      </c>
      <c r="C6" s="27">
        <v>70000</v>
      </c>
      <c r="D6" s="39">
        <f t="shared" ref="D6:D8" si="0">C6*1.3</f>
        <v>91000</v>
      </c>
      <c r="E6" s="14">
        <v>47.014767932489448</v>
      </c>
      <c r="F6" s="15">
        <f t="shared" ref="F6:F8" si="1">E6*$D$3</f>
        <v>2256.7088607594933</v>
      </c>
      <c r="G6" s="14">
        <f t="shared" ref="G6:G8" si="2">F6+$G$3</f>
        <v>2416.7088607594933</v>
      </c>
      <c r="H6" s="13">
        <f t="shared" ref="H6:H8" si="3">D6/G6</f>
        <v>37.65451498009638</v>
      </c>
      <c r="I6" s="62">
        <f>H6*$I$3</f>
        <v>4518.5417976115659</v>
      </c>
      <c r="J6" s="22"/>
    </row>
    <row r="7" spans="1:10" ht="15" customHeight="1" x14ac:dyDescent="0.2">
      <c r="A7" s="9" t="s">
        <v>11</v>
      </c>
      <c r="B7" s="12">
        <v>0.25659999999999999</v>
      </c>
      <c r="C7" s="27">
        <v>105000</v>
      </c>
      <c r="D7" s="39">
        <f t="shared" si="0"/>
        <v>136500</v>
      </c>
      <c r="E7" s="14">
        <v>51.211111111111109</v>
      </c>
      <c r="F7" s="15">
        <f t="shared" si="1"/>
        <v>2458.1333333333332</v>
      </c>
      <c r="G7" s="14">
        <f t="shared" si="2"/>
        <v>2618.1333333333332</v>
      </c>
      <c r="H7" s="13">
        <f t="shared" si="3"/>
        <v>52.1363821552251</v>
      </c>
      <c r="I7" s="62">
        <f>H7*$I$3</f>
        <v>6256.3658586270121</v>
      </c>
      <c r="J7" s="22"/>
    </row>
    <row r="8" spans="1:10" ht="15" customHeight="1" thickBot="1" x14ac:dyDescent="0.25">
      <c r="A8" s="19" t="s">
        <v>12</v>
      </c>
      <c r="B8" s="16">
        <v>0.1489</v>
      </c>
      <c r="C8" s="40">
        <v>150000</v>
      </c>
      <c r="D8" s="41">
        <f t="shared" si="0"/>
        <v>195000</v>
      </c>
      <c r="E8" s="38">
        <v>53.925120772946862</v>
      </c>
      <c r="F8" s="35">
        <f t="shared" si="1"/>
        <v>2588.4057971014495</v>
      </c>
      <c r="G8" s="38">
        <f t="shared" si="2"/>
        <v>2748.4057971014495</v>
      </c>
      <c r="H8" s="17">
        <f t="shared" si="3"/>
        <v>70.950221472263237</v>
      </c>
      <c r="I8" s="63">
        <f>H8*$I$3</f>
        <v>8514.0265766715893</v>
      </c>
      <c r="J8" s="22"/>
    </row>
    <row r="9" spans="1:10" ht="15" customHeight="1" x14ac:dyDescent="0.2">
      <c r="A9" s="20"/>
      <c r="B9" s="22"/>
      <c r="C9" s="22"/>
      <c r="D9" s="22"/>
      <c r="E9" s="22"/>
      <c r="F9" s="22"/>
      <c r="G9" s="22"/>
      <c r="H9" s="22"/>
      <c r="I9" s="22"/>
      <c r="J9" s="22"/>
    </row>
    <row r="10" spans="1:10" ht="15" customHeight="1" thickBot="1" x14ac:dyDescent="0.25">
      <c r="A10" s="20"/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" customHeight="1" x14ac:dyDescent="0.2">
      <c r="A11" s="47" t="s">
        <v>13</v>
      </c>
      <c r="B11" s="51">
        <v>31671</v>
      </c>
      <c r="C11" s="7"/>
      <c r="D11" s="7"/>
      <c r="E11" s="8"/>
      <c r="F11" s="22"/>
      <c r="G11" s="22"/>
      <c r="H11" s="22"/>
      <c r="I11" s="22"/>
      <c r="J11" s="22"/>
    </row>
    <row r="12" spans="1:10" ht="15" customHeight="1" thickBot="1" x14ac:dyDescent="0.25">
      <c r="A12" s="53" t="s">
        <v>15</v>
      </c>
      <c r="B12" s="54">
        <v>0.54100000000000004</v>
      </c>
      <c r="C12" s="55"/>
      <c r="D12" s="56"/>
      <c r="E12" s="57"/>
      <c r="F12" s="24"/>
      <c r="G12" s="22"/>
      <c r="H12" s="22"/>
      <c r="I12" s="22"/>
      <c r="J12" s="22"/>
    </row>
    <row r="13" spans="1:10" s="5" customFormat="1" ht="25.5" x14ac:dyDescent="0.2">
      <c r="A13" s="47" t="s">
        <v>34</v>
      </c>
      <c r="B13" s="59" t="s">
        <v>35</v>
      </c>
      <c r="C13" s="60" t="s">
        <v>14</v>
      </c>
      <c r="D13" s="61" t="s">
        <v>20</v>
      </c>
      <c r="E13" s="8" t="s">
        <v>8</v>
      </c>
      <c r="F13" s="50"/>
      <c r="G13" s="20"/>
      <c r="H13" s="20"/>
      <c r="I13" s="20"/>
      <c r="J13" s="20"/>
    </row>
    <row r="14" spans="1:10" ht="15" customHeight="1" x14ac:dyDescent="0.2">
      <c r="A14" s="48" t="s">
        <v>9</v>
      </c>
      <c r="B14" s="12">
        <v>0.2263</v>
      </c>
      <c r="C14" s="15">
        <f>$B$11*($B$12)*B14</f>
        <v>3877.4266893000004</v>
      </c>
      <c r="D14" s="58">
        <f>I5</f>
        <v>2505.6631776284958</v>
      </c>
      <c r="E14" s="34">
        <f>D14*C14</f>
        <v>9715525.2793329768</v>
      </c>
      <c r="F14" s="26"/>
      <c r="G14" s="22"/>
      <c r="H14" s="22"/>
      <c r="I14" s="22"/>
      <c r="J14" s="22"/>
    </row>
    <row r="15" spans="1:10" ht="12.75" x14ac:dyDescent="0.2">
      <c r="A15" s="48" t="s">
        <v>10</v>
      </c>
      <c r="B15" s="12">
        <v>0.36820000000000003</v>
      </c>
      <c r="C15" s="15">
        <f>$B$11*($B$12)*B15</f>
        <v>6308.7428502000012</v>
      </c>
      <c r="D15" s="58">
        <f>I6</f>
        <v>4518.5417976115659</v>
      </c>
      <c r="E15" s="34">
        <f t="shared" ref="E15:E17" si="4">D15*C15</f>
        <v>28506318.259011827</v>
      </c>
      <c r="F15" s="26"/>
      <c r="G15" s="22"/>
      <c r="H15" s="22"/>
      <c r="I15" s="22"/>
      <c r="J15" s="22"/>
    </row>
    <row r="16" spans="1:10" ht="15" customHeight="1" x14ac:dyDescent="0.2">
      <c r="A16" s="48" t="s">
        <v>11</v>
      </c>
      <c r="B16" s="12">
        <v>0.25659999999999999</v>
      </c>
      <c r="C16" s="15">
        <f>$B$11*($B$12)*B16</f>
        <v>4396.5872226000001</v>
      </c>
      <c r="D16" s="58">
        <f>I7</f>
        <v>6256.3658586270121</v>
      </c>
      <c r="E16" s="34">
        <f t="shared" si="4"/>
        <v>27506658.1939504</v>
      </c>
      <c r="F16" s="26"/>
      <c r="G16" s="22"/>
      <c r="H16" s="22"/>
      <c r="I16" s="22"/>
      <c r="J16" s="22"/>
    </row>
    <row r="17" spans="1:10" ht="15" customHeight="1" x14ac:dyDescent="0.2">
      <c r="A17" s="48" t="s">
        <v>12</v>
      </c>
      <c r="B17" s="12">
        <v>0.1489</v>
      </c>
      <c r="C17" s="15">
        <f>$B$11*($B$12)*B17</f>
        <v>2551.2542379000006</v>
      </c>
      <c r="D17" s="58">
        <f>I8</f>
        <v>8514.0265766715893</v>
      </c>
      <c r="E17" s="34">
        <f t="shared" si="4"/>
        <v>21721446.385326628</v>
      </c>
      <c r="F17" s="26"/>
      <c r="G17" s="22"/>
      <c r="H17" s="22"/>
      <c r="I17" s="22"/>
      <c r="J17" s="22"/>
    </row>
    <row r="18" spans="1:10" ht="15" customHeight="1" thickBot="1" x14ac:dyDescent="0.25">
      <c r="A18" s="49" t="s">
        <v>33</v>
      </c>
      <c r="B18" s="52">
        <f>SUM(B14:B17)</f>
        <v>1</v>
      </c>
      <c r="C18" s="35">
        <f>SUM(C14:C17)</f>
        <v>17134.011000000002</v>
      </c>
      <c r="D18" s="18"/>
      <c r="E18" s="36">
        <f>SUM(E14:E17)</f>
        <v>87449948.117621824</v>
      </c>
      <c r="F18" s="26"/>
      <c r="G18" s="22"/>
      <c r="H18" s="22"/>
      <c r="I18" s="22"/>
      <c r="J18" s="22"/>
    </row>
    <row r="19" spans="1:10" ht="15" customHeight="1" x14ac:dyDescent="0.2">
      <c r="A19" s="64"/>
      <c r="B19" s="65"/>
      <c r="C19" s="66"/>
      <c r="D19" s="24"/>
      <c r="E19" s="67"/>
      <c r="F19" s="26"/>
      <c r="G19" s="22"/>
      <c r="H19" s="22"/>
      <c r="I19" s="22"/>
      <c r="J19" s="22"/>
    </row>
    <row r="20" spans="1:10" ht="15" customHeight="1" x14ac:dyDescent="0.2">
      <c r="A20" s="64"/>
      <c r="B20" s="65"/>
      <c r="C20" s="66"/>
      <c r="D20" s="24"/>
      <c r="E20" s="67"/>
      <c r="F20" s="26"/>
      <c r="G20" s="22"/>
      <c r="H20" s="22"/>
      <c r="I20" s="22"/>
      <c r="J20" s="22"/>
    </row>
    <row r="21" spans="1:10" ht="15" customHeight="1" x14ac:dyDescent="0.2">
      <c r="A21" s="68" t="s">
        <v>37</v>
      </c>
      <c r="C21" s="69">
        <v>0.3</v>
      </c>
      <c r="F21" s="26"/>
      <c r="G21" s="22"/>
      <c r="H21" s="22"/>
      <c r="I21" s="22"/>
      <c r="J21" s="22"/>
    </row>
    <row r="22" spans="1:10" ht="38.25" x14ac:dyDescent="0.2">
      <c r="A22" s="11" t="s">
        <v>32</v>
      </c>
      <c r="B22" s="11" t="s">
        <v>36</v>
      </c>
      <c r="C22" s="11" t="s">
        <v>31</v>
      </c>
      <c r="D22" s="22"/>
      <c r="E22" s="22"/>
      <c r="F22" s="22"/>
      <c r="G22" s="22"/>
      <c r="H22" s="22"/>
      <c r="I22" s="22"/>
      <c r="J22" s="22"/>
    </row>
    <row r="23" spans="1:10" ht="15" customHeight="1" x14ac:dyDescent="0.2">
      <c r="A23" s="46" t="s">
        <v>30</v>
      </c>
      <c r="B23" s="45">
        <v>4.7977941176470589</v>
      </c>
      <c r="C23" s="15">
        <f>B23*$C$21</f>
        <v>1.4393382352941175</v>
      </c>
      <c r="D23" s="22"/>
      <c r="E23" s="22"/>
      <c r="F23" s="22"/>
      <c r="G23" s="22"/>
      <c r="H23" s="22"/>
      <c r="I23" s="22"/>
      <c r="J23" s="22"/>
    </row>
    <row r="24" spans="1:10" ht="15" customHeight="1" x14ac:dyDescent="0.2">
      <c r="A24" s="46" t="s">
        <v>29</v>
      </c>
      <c r="B24" s="45">
        <v>12.06766917293233</v>
      </c>
      <c r="C24" s="15">
        <f t="shared" ref="C24:C30" si="5">B24*$C$21</f>
        <v>3.6203007518796988</v>
      </c>
      <c r="D24" s="22"/>
      <c r="E24" s="22"/>
      <c r="F24" s="22"/>
      <c r="G24" s="22"/>
      <c r="H24" s="22"/>
      <c r="I24" s="22"/>
      <c r="J24" s="22"/>
    </row>
    <row r="25" spans="1:10" ht="15" customHeight="1" x14ac:dyDescent="0.2">
      <c r="A25" s="46" t="s">
        <v>28</v>
      </c>
      <c r="B25" s="45">
        <v>12.755905511811024</v>
      </c>
      <c r="C25" s="15">
        <f t="shared" si="5"/>
        <v>3.826771653543307</v>
      </c>
      <c r="D25" s="22"/>
      <c r="E25" s="22"/>
      <c r="F25" s="22"/>
      <c r="G25" s="22"/>
      <c r="H25" s="22"/>
      <c r="I25" s="22"/>
      <c r="J25" s="22"/>
    </row>
    <row r="26" spans="1:10" ht="15" customHeight="1" x14ac:dyDescent="0.2">
      <c r="A26" s="46" t="s">
        <v>27</v>
      </c>
      <c r="B26" s="45">
        <v>13.723404255319149</v>
      </c>
      <c r="C26" s="15">
        <f t="shared" si="5"/>
        <v>4.1170212765957448</v>
      </c>
    </row>
    <row r="27" spans="1:10" ht="15" customHeight="1" x14ac:dyDescent="0.2">
      <c r="A27" s="46" t="s">
        <v>26</v>
      </c>
      <c r="B27" s="45">
        <v>14.154929577464788</v>
      </c>
      <c r="C27" s="15">
        <f t="shared" si="5"/>
        <v>4.2464788732394361</v>
      </c>
    </row>
    <row r="28" spans="1:10" ht="15" customHeight="1" x14ac:dyDescent="0.2">
      <c r="A28" s="46" t="s">
        <v>25</v>
      </c>
      <c r="B28" s="45">
        <v>14.558823529411764</v>
      </c>
      <c r="C28" s="15">
        <f t="shared" si="5"/>
        <v>4.367647058823529</v>
      </c>
    </row>
    <row r="29" spans="1:10" ht="15" customHeight="1" x14ac:dyDescent="0.2">
      <c r="A29" s="46" t="s">
        <v>24</v>
      </c>
      <c r="B29" s="45">
        <v>16.100000000000001</v>
      </c>
      <c r="C29" s="15">
        <f t="shared" si="5"/>
        <v>4.83</v>
      </c>
    </row>
    <row r="30" spans="1:10" ht="15" customHeight="1" x14ac:dyDescent="0.2">
      <c r="A30" s="46" t="s">
        <v>23</v>
      </c>
      <c r="B30" s="45">
        <v>16.673076923076923</v>
      </c>
      <c r="C30" s="15">
        <f t="shared" si="5"/>
        <v>5.0019230769230765</v>
      </c>
    </row>
    <row r="31" spans="1:10" ht="15" customHeight="1" x14ac:dyDescent="0.2">
      <c r="A31" s="43" t="s">
        <v>22</v>
      </c>
      <c r="B31" s="44">
        <f>SUM(B23:B30)</f>
        <v>104.83160308766303</v>
      </c>
      <c r="C31" s="44">
        <f>SUM(C23:C30)</f>
        <v>31.449480926298911</v>
      </c>
    </row>
    <row r="32" spans="1:10" ht="15" customHeight="1" x14ac:dyDescent="0.2">
      <c r="A32" s="43" t="s">
        <v>21</v>
      </c>
      <c r="B32" s="42">
        <f>B31/60</f>
        <v>1.7471933847943837</v>
      </c>
      <c r="C32" s="42">
        <f>C31/60</f>
        <v>0.52415801543831519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Savings - Time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Steven</cp:lastModifiedBy>
  <dcterms:created xsi:type="dcterms:W3CDTF">2012-09-13T00:41:32Z</dcterms:created>
  <dcterms:modified xsi:type="dcterms:W3CDTF">2012-09-28T15:40:36Z</dcterms:modified>
</cp:coreProperties>
</file>